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95122708-2101-45FF-8005-1B5E042B8513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9" l="1"/>
  <c r="D16" i="68" l="1"/>
  <c r="D18" i="69" l="1"/>
  <c r="D20" i="69"/>
  <c r="D16" i="65" l="1"/>
  <c r="D11" i="65" s="1"/>
  <c r="D20" i="65"/>
  <c r="F11" i="65" s="1"/>
  <c r="D16" i="41"/>
  <c r="D11" i="41" s="1"/>
  <c r="D22" i="66"/>
  <c r="D22" i="41"/>
  <c r="G11" i="41" s="1"/>
  <c r="G9" i="41"/>
  <c r="D20" i="41"/>
  <c r="F11" i="41" s="1"/>
  <c r="D20" i="66"/>
  <c r="F11" i="66" s="1"/>
  <c r="D16" i="67"/>
  <c r="D11" i="67" s="1"/>
  <c r="D11" i="69"/>
  <c r="F11" i="69"/>
  <c r="D14" i="66"/>
  <c r="C11" i="66" s="1"/>
  <c r="P17" i="74"/>
  <c r="D14" i="41"/>
  <c r="C11" i="41" s="1"/>
  <c r="D18" i="41"/>
  <c r="E11" i="41" s="1"/>
  <c r="O9" i="71"/>
  <c r="P9" i="71"/>
  <c r="O10" i="71"/>
  <c r="P10" i="71"/>
  <c r="O11" i="71"/>
  <c r="P11" i="71"/>
  <c r="O12" i="71"/>
  <c r="P12" i="71"/>
  <c r="O13" i="71"/>
  <c r="P13" i="71"/>
  <c r="O14" i="71"/>
  <c r="P14" i="71"/>
  <c r="P8" i="71"/>
  <c r="O8" i="71"/>
  <c r="BK9" i="72"/>
  <c r="BK10" i="72"/>
  <c r="BN14" i="72"/>
  <c r="BN13" i="72"/>
  <c r="BO15" i="72"/>
  <c r="D14" i="70"/>
  <c r="C11" i="70" s="1"/>
  <c r="D18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8" i="66"/>
  <c r="E11" i="66" s="1"/>
  <c r="BK11" i="72"/>
  <c r="D14" i="69"/>
  <c r="C11" i="69" s="1"/>
  <c r="BM11" i="72"/>
  <c r="D14" i="65"/>
  <c r="C11" i="65" s="1"/>
  <c r="D11" i="68"/>
  <c r="BL13" i="72"/>
  <c r="D20" i="68"/>
  <c r="F11" i="68" s="1"/>
  <c r="BL9" i="72"/>
  <c r="D14" i="67"/>
  <c r="C11" i="67" s="1"/>
  <c r="D18" i="68"/>
  <c r="E11" i="68" s="1"/>
  <c r="D14" i="68"/>
  <c r="C11" i="68" s="1"/>
  <c r="D16" i="66"/>
  <c r="D11" i="66" s="1"/>
  <c r="BN12" i="72"/>
  <c r="D20" i="70"/>
  <c r="F11" i="70" s="1"/>
  <c r="E11" i="69"/>
  <c r="BM15" i="72"/>
  <c r="D16" i="70"/>
  <c r="D11" i="70" s="1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G11" i="66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BO16" i="72" s="1"/>
  <c r="D22" i="69"/>
  <c r="G11" i="69" s="1"/>
  <c r="BN10" i="72"/>
  <c r="BK14" i="72"/>
  <c r="BM12" i="72"/>
  <c r="BK12" i="72"/>
  <c r="BM10" i="72"/>
  <c r="BL11" i="72"/>
  <c r="BN9" i="72"/>
  <c r="BM9" i="72"/>
  <c r="Q14" i="71" l="1"/>
  <c r="Q12" i="71"/>
  <c r="Q10" i="71"/>
  <c r="BN16" i="72"/>
  <c r="Q8" i="71"/>
  <c r="BM16" i="72"/>
  <c r="Q11" i="71"/>
  <c r="BK16" i="72"/>
  <c r="Q13" i="71"/>
  <c r="Q9" i="71"/>
  <c r="BL16" i="72"/>
  <c r="G9" i="65"/>
  <c r="G7" i="70"/>
  <c r="G9" i="70" s="1"/>
  <c r="G7" i="66"/>
  <c r="G9" i="66" s="1"/>
  <c r="G7" i="69"/>
  <c r="G9" i="69" s="1"/>
  <c r="G7" i="68"/>
  <c r="G9" i="68" s="1"/>
  <c r="G7" i="67"/>
  <c r="G9" i="67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<sst xmlns="http://schemas.openxmlformats.org/spreadsheetml/2006/main" count="406" uniqueCount="88">
  <si>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</si>
  <si>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</si>
  <si>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</si>
  <si>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</si>
  <si>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</si>
  <si>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</si>
  <si>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</si>
  <si>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</si>
  <si>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</si>
  <si>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</si>
  <si>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</si>
  <si>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</si>
  <si>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</si>
  <si>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</si>
  <si>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</si>
  <si>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</si>
  <si>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</si>
  <si>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</si>
  <si>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</si>
  <si>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</si>
  <si>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</si>
  <si>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</si>
  <si>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</si>
  <si>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</si>
  <si>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</si>
  <si>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</si>
  <si>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</si>
  <si>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</si>
  <si>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</si>
  <si>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</si>
  <si>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</si>
  <si>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</si>
  <si>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</si>
  <si>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</si>
  <si>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</si>
  <si>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</si>
  <si>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</si>
  <si>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</si>
  <si>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</si>
  <si>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</si>
  <si>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</si>
  <si>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</si>
  <si>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</si>
  <si>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</si>
  <si>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</si>
  <si>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</si>
  <si>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</si>
  <si>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</si>
  <si>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</si>
  <si>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</si>
  <si>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</si>
  <si>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</si>
  <si>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</si>
  <si>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</si>
  <si>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</si>
  <si>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</si>
  <si>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</si>
  <si>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</si>
  <si>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</si>
  <si>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</si>
  <si>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</si>
  <si>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</si>
  <si>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</si>
  <si>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</si>
  <si>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</si>
  <si>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</si>
  <si>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</si>
  <si>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</si>
  <si>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</si>
  <si>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</si>
  <si>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Ngày kiểm tra: 15/01/2025</t>
  </si>
  <si>
    <t>Ngày kiểm tra: 16/01/2025</t>
  </si>
  <si>
    <t>Ngày kiểm tra: 15&amp;17/01/2025</t>
  </si>
  <si>
    <t>Ngày kiểm tra: 14/01/2025</t>
  </si>
  <si>
    <t xml:space="preserve">Rác, vỏ bao bì thức ăn vứt tại máy </t>
  </si>
  <si>
    <t>CĐ Mài</t>
  </si>
  <si>
    <t>Thùng giấy để phía trước tủ điện, nguy cơ cháy cao</t>
  </si>
  <si>
    <t>CĐ Hashikezuri</t>
  </si>
  <si>
    <t>CĐ Mizokiri</t>
  </si>
  <si>
    <t>Thùng dung môi, hóa chất dễ cháy  để tại công đoạn, nguy cơ tràn đổ, cháy nổ</t>
  </si>
  <si>
    <t>Kiện hàng để chắn ngang lối di chuyển bên trong nhà máy</t>
  </si>
  <si>
    <t>Hàng lang trên lầu</t>
  </si>
  <si>
    <t>Máy, vật tư không còn sử dụng cần bố trí khu vực lưu chứa để tránh bị thất lạc, thất thoát</t>
  </si>
  <si>
    <t>Khu vực kho lưu chứa tạm</t>
  </si>
  <si>
    <t>Bảng biểu không còn được sử dụng, xuống cấp và hư hại</t>
  </si>
  <si>
    <t>Khu vực nhà vệ sinh</t>
  </si>
  <si>
    <t>Lon nước, ly nhựa nhân viên vứt lung tung vào đường thoát nước mưa</t>
  </si>
  <si>
    <t>Khu vực nghỉ ngơi của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</si>
</sst>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36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27" borderId="10" xfId="0" applyFont="1" applyFill="1" applyBorder="1" applyAlignment="1" applyProtection="1">
      <alignment vertical="center"/>
      <protection locked="0" hidden="1"/>
    </xf>
    <xf numFmtId="0" fontId="44" fillId="0" borderId="10" xfId="0" applyFont="1" applyFill="1" applyBorder="1" applyAlignment="1" applyProtection="1">
      <alignment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123600"/>
        <c:axId val="746361168"/>
      </c:barChart>
      <c:catAx>
        <c:axId val="7681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6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36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23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454528"/>
        <c:axId val="1006457248"/>
      </c:barChart>
      <c:catAx>
        <c:axId val="10064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45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455616"/>
        <c:axId val="1006458880"/>
      </c:barChart>
      <c:catAx>
        <c:axId val="1006455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8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45888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561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453984"/>
        <c:axId val="1006452896"/>
      </c:barChart>
      <c:catAx>
        <c:axId val="100645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2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4528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398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72464"/>
        <c:axId val="1006781712"/>
      </c:barChart>
      <c:catAx>
        <c:axId val="100677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1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8171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7246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77904"/>
        <c:axId val="1006796400"/>
      </c:barChart>
      <c:catAx>
        <c:axId val="100677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9640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7790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801840"/>
        <c:axId val="1006782256"/>
      </c:barChart>
      <c:catAx>
        <c:axId val="100680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2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8225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8018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80080"/>
        <c:axId val="1006798032"/>
      </c:barChart>
      <c:catAx>
        <c:axId val="100678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980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00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802928"/>
        <c:axId val="1006774640"/>
      </c:barChart>
      <c:catAx>
        <c:axId val="100680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746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7464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80292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3">
                  <c:v>16</c:v>
                </c:pt>
                <c:pt idx="4">
                  <c:v>10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87696"/>
        <c:axId val="1006782800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785520"/>
        <c:axId val="1006773008"/>
      </c:lineChart>
      <c:catAx>
        <c:axId val="100678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6782800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6787696"/>
        <c:crosses val="autoZero"/>
        <c:crossBetween val="between"/>
      </c:valAx>
      <c:catAx>
        <c:axId val="1006785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6773008"/>
        <c:crosses val="autoZero"/>
        <c:auto val="0"/>
        <c:lblAlgn val="ctr"/>
        <c:lblOffset val="100"/>
        <c:noMultiLvlLbl val="0"/>
      </c:catAx>
      <c:valAx>
        <c:axId val="10067730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006785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97488"/>
        <c:axId val="1006800208"/>
      </c:barChart>
      <c:catAx>
        <c:axId val="10067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80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7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5">
                  <c:v>99</c:v>
                </c:pt>
                <c:pt idx="6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467600"/>
        <c:axId val="999816208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817840"/>
        <c:axId val="999811856"/>
      </c:lineChart>
      <c:catAx>
        <c:axId val="56746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16208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467600"/>
        <c:crosses val="autoZero"/>
        <c:crossBetween val="between"/>
      </c:valAx>
      <c:catAx>
        <c:axId val="99981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9811856"/>
        <c:crosses val="autoZero"/>
        <c:auto val="0"/>
        <c:lblAlgn val="ctr"/>
        <c:lblOffset val="100"/>
        <c:noMultiLvlLbl val="0"/>
      </c:catAx>
      <c:valAx>
        <c:axId val="99981185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999817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84976"/>
        <c:axId val="1006794224"/>
      </c:barChart>
      <c:catAx>
        <c:axId val="100678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7942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86608"/>
        <c:axId val="1006799120"/>
      </c:barChart>
      <c:catAx>
        <c:axId val="1006786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79912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6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99664"/>
        <c:axId val="1006788240"/>
      </c:barChart>
      <c:catAx>
        <c:axId val="100679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78824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99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89328"/>
        <c:axId val="1006800752"/>
      </c:barChart>
      <c:catAx>
        <c:axId val="100678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80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8007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789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0224"/>
        <c:axId val="999806960"/>
      </c:barChart>
      <c:catAx>
        <c:axId val="99981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0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069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99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6752"/>
        <c:axId val="999810768"/>
      </c:barChart>
      <c:catAx>
        <c:axId val="99981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107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6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5120"/>
        <c:axId val="999818928"/>
      </c:barChart>
      <c:catAx>
        <c:axId val="999815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1892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5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  <c:pt idx="7">
                  <c:v>100</c:v>
                </c:pt>
                <c:pt idx="8">
                  <c:v>97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7296"/>
        <c:axId val="999807504"/>
      </c:barChart>
      <c:catAx>
        <c:axId val="999817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0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075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7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96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3488"/>
        <c:axId val="999814032"/>
      </c:barChart>
      <c:catAx>
        <c:axId val="99981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140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3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814576"/>
        <c:axId val="999809136"/>
      </c:barChart>
      <c:catAx>
        <c:axId val="999814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0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80913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8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97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453440"/>
        <c:axId val="1006456160"/>
      </c:barChart>
      <c:catAx>
        <c:axId val="100645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4561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6453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179917</xdr:colOff>
      <xdr:row>14</xdr:row>
      <xdr:rowOff>52917</xdr:rowOff>
    </xdr:from>
    <xdr:to>
      <xdr:col>4</xdr:col>
      <xdr:colOff>2275417</xdr:colOff>
      <xdr:row>14</xdr:row>
      <xdr:rowOff>1829772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65414-C944-DBD1-C6B2-625B3D52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0" y="4445000"/>
          <a:ext cx="2095500" cy="177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42334</xdr:colOff>
      <xdr:row>12</xdr:row>
      <xdr:rowOff>45321</xdr:rowOff>
    </xdr:from>
    <xdr:to>
      <xdr:col>4</xdr:col>
      <xdr:colOff>2465918</xdr:colOff>
      <xdr:row>12</xdr:row>
      <xdr:rowOff>1888066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ED59C4-421F-2E86-FE83-68549C84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7" y="2267821"/>
          <a:ext cx="2423584" cy="184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14</xdr:row>
      <xdr:rowOff>63500</xdr:rowOff>
    </xdr:from>
    <xdr:to>
      <xdr:col>5</xdr:col>
      <xdr:colOff>2482596</xdr:colOff>
      <xdr:row>14</xdr:row>
      <xdr:rowOff>1889125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8A78F6-B647-B1EB-E746-41D5535D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1" y="4455583"/>
          <a:ext cx="2440262" cy="182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31751</xdr:colOff>
      <xdr:row>12</xdr:row>
      <xdr:rowOff>67452</xdr:rowOff>
    </xdr:from>
    <xdr:to>
      <xdr:col>5</xdr:col>
      <xdr:colOff>2497667</xdr:colOff>
      <xdr:row>12</xdr:row>
      <xdr:rowOff>1904999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B2D4C-38C9-38A3-A614-7CBE9704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418" y="2289952"/>
          <a:ext cx="2465916" cy="1837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16</xdr:row>
      <xdr:rowOff>63499</xdr:rowOff>
    </xdr:from>
    <xdr:to>
      <xdr:col>4</xdr:col>
      <xdr:colOff>2465917</xdr:colOff>
      <xdr:row>16</xdr:row>
      <xdr:rowOff>1864782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9E49-7A5A-DD7F-A4EC-D587CE8C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333" y="6625166"/>
          <a:ext cx="2402417" cy="180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54428</xdr:colOff>
      <xdr:row>16</xdr:row>
      <xdr:rowOff>46920</xdr:rowOff>
    </xdr:from>
    <xdr:to>
      <xdr:col>5</xdr:col>
      <xdr:colOff>2462892</xdr:colOff>
      <xdr:row>16</xdr:row>
      <xdr:rowOff>1901254</xdr:rowOff>
    </xdr:to>
    <xdr:pic>
      <xdr:nvPicPr>
        <xdr:cNvPr id="4" name="Picture 3" descr="mài.jpg">
          <a:extLst>
            <a:ext uri="{FF2B5EF4-FFF2-40B4-BE49-F238E27FC236}">
              <a16:creationId xmlns:a16="http://schemas.microsoft.com/office/drawing/2014/main" id="{A1EFCE0E-8AE2-4381-83F2-CF0BEE150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366" r="29688" b="31327"/>
        <a:stretch>
          <a:fillRect/>
        </a:stretch>
      </xdr:blipFill>
      <xdr:spPr>
        <a:xfrm>
          <a:off x="7116535" y="6659991"/>
          <a:ext cx="2408464" cy="185433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52918</xdr:colOff>
      <xdr:row>14</xdr:row>
      <xdr:rowOff>52916</xdr:rowOff>
    </xdr:from>
    <xdr:to>
      <xdr:col>4</xdr:col>
      <xdr:colOff>2497668</xdr:colOff>
      <xdr:row>14</xdr:row>
      <xdr:rowOff>1876425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B1AB3-39D8-D905-6A09-3DE79168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1" y="4444999"/>
          <a:ext cx="2444750" cy="1823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42333</xdr:colOff>
      <xdr:row>14</xdr:row>
      <xdr:rowOff>21167</xdr:rowOff>
    </xdr:from>
    <xdr:to>
      <xdr:col>5</xdr:col>
      <xdr:colOff>2476500</xdr:colOff>
      <xdr:row>14</xdr:row>
      <xdr:rowOff>1882775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4E16A6-A1C3-2A59-574D-3ACC48AF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4413250"/>
          <a:ext cx="2434167" cy="186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63501</xdr:colOff>
      <xdr:row>14</xdr:row>
      <xdr:rowOff>42334</xdr:rowOff>
    </xdr:from>
    <xdr:to>
      <xdr:col>4</xdr:col>
      <xdr:colOff>2493049</xdr:colOff>
      <xdr:row>14</xdr:row>
      <xdr:rowOff>1881716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9000FE-0BD7-B71D-31E8-412C2099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1" y="4434417"/>
          <a:ext cx="2429548" cy="183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14</xdr:row>
      <xdr:rowOff>42334</xdr:rowOff>
    </xdr:from>
    <xdr:to>
      <xdr:col>5</xdr:col>
      <xdr:colOff>2455335</xdr:colOff>
      <xdr:row>14</xdr:row>
      <xdr:rowOff>1872192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7662F0-CAAF-879B-F1AF-D21F9CEB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584" y="4434417"/>
          <a:ext cx="2391834" cy="1829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14</xdr:row>
      <xdr:rowOff>52917</xdr:rowOff>
    </xdr:from>
    <xdr:to>
      <xdr:col>4</xdr:col>
      <xdr:colOff>2478793</xdr:colOff>
      <xdr:row>14</xdr:row>
      <xdr:rowOff>1858433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D0D6A-3D21-E594-355F-A2E69020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83" y="4445000"/>
          <a:ext cx="2447043" cy="180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105833</xdr:colOff>
      <xdr:row>14</xdr:row>
      <xdr:rowOff>84666</xdr:rowOff>
    </xdr:from>
    <xdr:to>
      <xdr:col>5</xdr:col>
      <xdr:colOff>2334404</xdr:colOff>
      <xdr:row>14</xdr:row>
      <xdr:rowOff>1779904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177D97-74E4-EB8D-0363-6E4533E5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0" y="4476749"/>
          <a:ext cx="2228571" cy="16952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21168</xdr:colOff>
      <xdr:row>16</xdr:row>
      <xdr:rowOff>42333</xdr:rowOff>
    </xdr:from>
    <xdr:to>
      <xdr:col>4</xdr:col>
      <xdr:colOff>2474954</xdr:colOff>
      <xdr:row>16</xdr:row>
      <xdr:rowOff>1896532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93789-C446-23FF-505C-7C1AF513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572250"/>
          <a:ext cx="2453786" cy="185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42335</xdr:colOff>
      <xdr:row>16</xdr:row>
      <xdr:rowOff>380999</xdr:rowOff>
    </xdr:from>
    <xdr:to>
      <xdr:col>5</xdr:col>
      <xdr:colOff>2493961</xdr:colOff>
      <xdr:row>16</xdr:row>
      <xdr:rowOff>1572336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2DE7DF-F37D-4A11-A4B7-C8C34CE9D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2" y="6910916"/>
          <a:ext cx="2451626" cy="1191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U20" sqref="U2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96" t="s">
        <v>0</v>
      </c>
      <c r="B1" s="196"/>
      <c r="C1" s="196"/>
      <c r="D1" s="196"/>
      <c r="E1" s="196"/>
      <c r="F1" s="196"/>
      <c r="G1" s="196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196" t="s">
        <v>1</v>
      </c>
      <c r="B2" s="196"/>
      <c r="C2" s="196"/>
      <c r="D2" s="196"/>
      <c r="E2" s="196"/>
      <c r="F2" s="196"/>
      <c r="G2" s="196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95" t="s">
        <v>66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198" t="s">
        <v>14</v>
      </c>
      <c r="B6" s="200" t="s">
        <v>16</v>
      </c>
      <c r="C6" s="202" t="s">
        <v>67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5" t="s">
        <v>65</v>
      </c>
      <c r="S6" s="208" t="s">
        <v>17</v>
      </c>
    </row>
    <row r="7" spans="1:21" s="7" customFormat="1" ht="21" customHeight="1">
      <c r="A7" s="198"/>
      <c r="B7" s="201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06"/>
      <c r="S7" s="209"/>
    </row>
    <row r="8" spans="1:21" s="7" customFormat="1" ht="14.45" customHeight="1">
      <c r="A8" s="198"/>
      <c r="B8" s="137" t="s">
        <v>18</v>
      </c>
      <c r="C8" s="138">
        <v>100</v>
      </c>
      <c r="D8" s="138">
        <v>98</v>
      </c>
      <c r="E8" s="138">
        <v>97</v>
      </c>
      <c r="F8" s="138">
        <v>98</v>
      </c>
      <c r="G8" s="138">
        <v>99</v>
      </c>
      <c r="H8" s="138">
        <v>99</v>
      </c>
      <c r="I8" s="138">
        <v>99</v>
      </c>
      <c r="J8" s="138">
        <v>99</v>
      </c>
      <c r="K8" s="138">
        <v>99</v>
      </c>
      <c r="L8" s="138">
        <v>99</v>
      </c>
      <c r="M8" s="138"/>
      <c r="N8" s="138"/>
      <c r="O8" s="138">
        <f>MAX(C8:N8)</f>
        <v>100</v>
      </c>
      <c r="P8" s="138">
        <f>MIN(C8:N8)</f>
        <v>97</v>
      </c>
      <c r="Q8" s="138">
        <f>AVERAGE(O8:P8)</f>
        <v>98.5</v>
      </c>
      <c r="R8" s="43">
        <v>100</v>
      </c>
      <c r="S8" s="139">
        <f>RANK(Q8,$Q$8:$Q$14,0)</f>
        <v>3</v>
      </c>
    </row>
    <row r="9" spans="1:21" s="7" customFormat="1">
      <c r="A9" s="198"/>
      <c r="B9" s="140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>
        <v>100</v>
      </c>
      <c r="K9" s="36">
        <v>99</v>
      </c>
      <c r="L9" s="36">
        <v>99</v>
      </c>
      <c r="M9" s="36"/>
      <c r="N9" s="36"/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41">
        <f t="shared" ref="S9:S14" si="3">RANK(Q9,$Q$8:$Q$14,0)</f>
        <v>3</v>
      </c>
    </row>
    <row r="10" spans="1:21" s="7" customFormat="1">
      <c r="A10" s="198"/>
      <c r="B10" s="140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>
        <v>99</v>
      </c>
      <c r="K10" s="36">
        <v>99</v>
      </c>
      <c r="L10" s="36">
        <v>99</v>
      </c>
      <c r="M10" s="36"/>
      <c r="N10" s="36"/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41">
        <f t="shared" si="3"/>
        <v>1</v>
      </c>
    </row>
    <row r="11" spans="1:21" s="7" customFormat="1">
      <c r="A11" s="198"/>
      <c r="B11" s="140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>
        <v>100</v>
      </c>
      <c r="K11" s="36">
        <v>97</v>
      </c>
      <c r="L11" s="36">
        <v>100</v>
      </c>
      <c r="M11" s="36"/>
      <c r="N11" s="36"/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41">
        <f t="shared" si="3"/>
        <v>6</v>
      </c>
    </row>
    <row r="12" spans="1:21" s="7" customFormat="1">
      <c r="A12" s="198"/>
      <c r="B12" s="140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>
        <v>99</v>
      </c>
      <c r="K12" s="36">
        <v>96</v>
      </c>
      <c r="L12" s="36">
        <v>99</v>
      </c>
      <c r="M12" s="36"/>
      <c r="N12" s="36"/>
      <c r="O12" s="36">
        <f t="shared" si="0"/>
        <v>100</v>
      </c>
      <c r="P12" s="36">
        <f t="shared" si="1"/>
        <v>96</v>
      </c>
      <c r="Q12" s="36">
        <f t="shared" si="2"/>
        <v>98</v>
      </c>
      <c r="R12" s="45">
        <v>100</v>
      </c>
      <c r="S12" s="141">
        <f t="shared" si="3"/>
        <v>6</v>
      </c>
    </row>
    <row r="13" spans="1:21" s="7" customFormat="1">
      <c r="A13" s="198"/>
      <c r="B13" s="142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>
        <v>100</v>
      </c>
      <c r="K13" s="36">
        <v>100</v>
      </c>
      <c r="L13" s="36">
        <v>98</v>
      </c>
      <c r="M13" s="36"/>
      <c r="N13" s="36"/>
      <c r="O13" s="36">
        <f t="shared" si="0"/>
        <v>100</v>
      </c>
      <c r="P13" s="36">
        <f t="shared" si="1"/>
        <v>98</v>
      </c>
      <c r="Q13" s="36">
        <f t="shared" si="2"/>
        <v>99</v>
      </c>
      <c r="R13" s="45">
        <v>100</v>
      </c>
      <c r="S13" s="141">
        <f t="shared" si="3"/>
        <v>1</v>
      </c>
    </row>
    <row r="14" spans="1:21" s="7" customFormat="1">
      <c r="A14" s="199"/>
      <c r="B14" s="143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>
        <v>99</v>
      </c>
      <c r="K14" s="39">
        <v>97</v>
      </c>
      <c r="L14" s="39">
        <v>99</v>
      </c>
      <c r="M14" s="39"/>
      <c r="N14" s="39"/>
      <c r="O14" s="39">
        <f t="shared" si="0"/>
        <v>100</v>
      </c>
      <c r="P14" s="39">
        <f t="shared" si="1"/>
        <v>97</v>
      </c>
      <c r="Q14" s="39">
        <f t="shared" si="2"/>
        <v>98.5</v>
      </c>
      <c r="R14" s="144">
        <v>100</v>
      </c>
      <c r="S14" s="145">
        <f t="shared" si="3"/>
        <v>3</v>
      </c>
    </row>
    <row r="15" spans="1:21" s="25" customFormat="1" ht="15" customHeight="1">
      <c r="A15" s="207" t="s">
        <v>54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</row>
    <row r="16" spans="1:21" s="26" customFormat="1"/>
    <row r="37" spans="1:18" ht="18.75">
      <c r="A37" s="197" t="s">
        <v>15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tabSelected="1" zoomScale="70" zoomScaleNormal="70" workbookViewId="0">
      <pane ySplit="12" topLeftCell="A13" activePane="bottomLeft" state="frozen"/>
      <selection pane="bottomLeft" activeCell="L17" sqref="L17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70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52</v>
      </c>
      <c r="D4" s="222"/>
      <c r="E4" s="222"/>
      <c r="F4" s="222"/>
      <c r="G4" s="22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f>SUM(C11:G11)</f>
        <v>1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0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99</v>
      </c>
    </row>
    <row r="10" spans="1:14" s="68" customFormat="1" ht="15.75" customHeight="1">
      <c r="A10" s="235" t="s">
        <v>32</v>
      </c>
      <c r="B10" s="23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0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90" t="s">
        <v>43</v>
      </c>
      <c r="B13" s="191"/>
      <c r="C13" s="192"/>
      <c r="D13" s="192"/>
      <c r="E13" s="74" t="s">
        <v>60</v>
      </c>
      <c r="F13" s="159"/>
      <c r="G13" s="181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32" t="s">
        <v>33</v>
      </c>
      <c r="B14" s="233"/>
      <c r="C14" s="234"/>
      <c r="D14" s="65">
        <f>COUNTA(D13:D13)</f>
        <v>0</v>
      </c>
      <c r="E14" s="80"/>
      <c r="F14" s="160"/>
      <c r="G14" s="189"/>
      <c r="H14" s="83"/>
    </row>
    <row r="15" spans="1:14" s="84" customFormat="1" ht="150" customHeight="1">
      <c r="A15" s="168" t="s">
        <v>42</v>
      </c>
      <c r="B15" s="185"/>
      <c r="C15" s="186"/>
      <c r="D15" s="186"/>
      <c r="E15" s="74" t="s">
        <v>60</v>
      </c>
      <c r="F15" s="159"/>
      <c r="G15" s="181"/>
      <c r="H15" s="76"/>
    </row>
    <row r="16" spans="1:14" s="84" customFormat="1" ht="21" customHeight="1">
      <c r="A16" s="232" t="s">
        <v>37</v>
      </c>
      <c r="B16" s="233"/>
      <c r="C16" s="234"/>
      <c r="D16" s="65">
        <f>COUNTA(D15)</f>
        <v>0</v>
      </c>
      <c r="E16" s="80"/>
      <c r="F16" s="160"/>
      <c r="G16" s="189"/>
      <c r="H16" s="148"/>
    </row>
    <row r="17" spans="1:8" s="84" customFormat="1" ht="150" customHeight="1">
      <c r="A17" s="136" t="s">
        <v>39</v>
      </c>
      <c r="B17" s="77">
        <v>1</v>
      </c>
      <c r="C17" s="186" t="s">
        <v>75</v>
      </c>
      <c r="D17" s="186" t="s">
        <v>74</v>
      </c>
      <c r="E17" s="74"/>
      <c r="F17" s="159"/>
      <c r="G17" s="181">
        <v>45679</v>
      </c>
      <c r="H17" s="76">
        <v>45681</v>
      </c>
    </row>
    <row r="18" spans="1:8" s="84" customFormat="1" ht="21" customHeight="1">
      <c r="A18" s="232" t="s">
        <v>36</v>
      </c>
      <c r="B18" s="233"/>
      <c r="C18" s="234"/>
      <c r="D18" s="65">
        <f>COUNTA(D17)</f>
        <v>1</v>
      </c>
      <c r="E18" s="80"/>
      <c r="F18" s="81"/>
      <c r="G18" s="82"/>
      <c r="H18" s="83"/>
    </row>
    <row r="19" spans="1:8" s="84" customFormat="1" ht="150" customHeight="1">
      <c r="A19" s="97" t="s">
        <v>40</v>
      </c>
      <c r="B19" s="120"/>
      <c r="C19" s="92"/>
      <c r="D19" s="92"/>
      <c r="E19" s="74" t="s">
        <v>60</v>
      </c>
      <c r="F19" s="106"/>
      <c r="G19" s="113"/>
      <c r="H19" s="180"/>
    </row>
    <row r="20" spans="1:8" s="84" customFormat="1" ht="21" customHeight="1">
      <c r="A20" s="232" t="s">
        <v>35</v>
      </c>
      <c r="B20" s="233"/>
      <c r="C20" s="234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90" t="s">
        <v>41</v>
      </c>
      <c r="B21" s="120"/>
      <c r="C21" s="92"/>
      <c r="D21" s="92"/>
      <c r="E21" s="74" t="s">
        <v>60</v>
      </c>
      <c r="F21" s="106"/>
      <c r="G21" s="113"/>
      <c r="H21" s="103"/>
    </row>
    <row r="22" spans="1:8" s="84" customFormat="1" ht="21" customHeight="1">
      <c r="A22" s="232" t="s">
        <v>34</v>
      </c>
      <c r="B22" s="233"/>
      <c r="C22" s="23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L18" sqref="L18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96" t="s">
        <v>0</v>
      </c>
      <c r="B1" s="196"/>
      <c r="C1" s="196"/>
      <c r="D1" s="196"/>
      <c r="E1" s="196"/>
      <c r="F1" s="196"/>
      <c r="G1" s="196"/>
      <c r="H1" s="4"/>
      <c r="N1" s="4"/>
      <c r="P1" s="4" t="s">
        <v>64</v>
      </c>
      <c r="Q1" s="4"/>
      <c r="R1" s="4"/>
      <c r="S1" s="4"/>
    </row>
    <row r="2" spans="1:19" s="1" customFormat="1" ht="15">
      <c r="A2" s="196" t="s">
        <v>1</v>
      </c>
      <c r="B2" s="196"/>
      <c r="C2" s="196"/>
      <c r="D2" s="196"/>
      <c r="E2" s="196"/>
      <c r="F2" s="196"/>
      <c r="G2" s="196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95" t="s">
        <v>56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198" t="s">
        <v>55</v>
      </c>
      <c r="B9" s="200" t="s">
        <v>16</v>
      </c>
      <c r="C9" s="202" t="s">
        <v>67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5" t="s">
        <v>65</v>
      </c>
      <c r="S9" s="27"/>
    </row>
    <row r="10" spans="1:19" s="7" customFormat="1" ht="21" customHeight="1">
      <c r="A10" s="198"/>
      <c r="B10" s="201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06"/>
      <c r="S10" s="27"/>
    </row>
    <row r="11" spans="1:19" s="7" customFormat="1" ht="14.45" customHeight="1">
      <c r="A11" s="198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1</v>
      </c>
      <c r="M11" s="42">
        <v>0</v>
      </c>
      <c r="N11" s="46">
        <v>0</v>
      </c>
      <c r="O11" s="33">
        <f t="shared" ref="O11:O16" si="0">MAX(C11:N11)</f>
        <v>3</v>
      </c>
      <c r="P11" s="33">
        <f t="shared" ref="P11:P16" si="1">MIN(C11:N11)</f>
        <v>0</v>
      </c>
      <c r="Q11" s="47">
        <f t="shared" ref="Q11:Q16" si="2">SUM(C11:N11)</f>
        <v>13</v>
      </c>
      <c r="R11" s="47">
        <v>0</v>
      </c>
      <c r="S11" s="24"/>
    </row>
    <row r="12" spans="1:19" s="7" customFormat="1">
      <c r="A12" s="198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1</v>
      </c>
      <c r="L12" s="44">
        <v>1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9</v>
      </c>
      <c r="R12" s="49">
        <v>0</v>
      </c>
      <c r="S12" s="24"/>
    </row>
    <row r="13" spans="1:19" s="7" customFormat="1">
      <c r="A13" s="198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1</v>
      </c>
      <c r="K13" s="44">
        <v>1</v>
      </c>
      <c r="L13" s="44">
        <v>1</v>
      </c>
      <c r="M13" s="44">
        <v>0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7</v>
      </c>
      <c r="R13" s="49">
        <v>0</v>
      </c>
      <c r="S13" s="24"/>
    </row>
    <row r="14" spans="1:19" s="7" customFormat="1">
      <c r="A14" s="198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3</v>
      </c>
      <c r="L14" s="44">
        <v>0</v>
      </c>
      <c r="M14" s="44">
        <v>0</v>
      </c>
      <c r="N14" s="48">
        <v>0</v>
      </c>
      <c r="O14" s="34">
        <f t="shared" si="0"/>
        <v>4</v>
      </c>
      <c r="P14" s="34">
        <f t="shared" si="1"/>
        <v>0</v>
      </c>
      <c r="Q14" s="49">
        <f t="shared" si="2"/>
        <v>16</v>
      </c>
      <c r="R14" s="49">
        <v>0</v>
      </c>
      <c r="S14" s="24"/>
    </row>
    <row r="15" spans="1:19" s="7" customFormat="1">
      <c r="A15" s="198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1</v>
      </c>
      <c r="K15" s="44">
        <v>4</v>
      </c>
      <c r="L15" s="44">
        <v>1</v>
      </c>
      <c r="M15" s="44">
        <v>0</v>
      </c>
      <c r="N15" s="48">
        <v>0</v>
      </c>
      <c r="O15" s="34">
        <f t="shared" si="0"/>
        <v>4</v>
      </c>
      <c r="P15" s="34">
        <f t="shared" si="1"/>
        <v>0</v>
      </c>
      <c r="Q15" s="49">
        <f t="shared" si="2"/>
        <v>10</v>
      </c>
      <c r="R15" s="49">
        <v>0</v>
      </c>
      <c r="S15" s="24"/>
    </row>
    <row r="16" spans="1:19" s="7" customFormat="1">
      <c r="A16" s="198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2</v>
      </c>
      <c r="M16" s="44">
        <v>0</v>
      </c>
      <c r="N16" s="48">
        <v>0</v>
      </c>
      <c r="O16" s="34">
        <f t="shared" si="0"/>
        <v>2</v>
      </c>
      <c r="P16" s="34">
        <f t="shared" si="1"/>
        <v>0</v>
      </c>
      <c r="Q16" s="49">
        <f t="shared" si="2"/>
        <v>4</v>
      </c>
      <c r="R16" s="49">
        <v>0</v>
      </c>
      <c r="S16" s="24"/>
    </row>
    <row r="17" spans="1:19" s="7" customFormat="1">
      <c r="A17" s="198"/>
      <c r="B17" s="21" t="s">
        <v>24</v>
      </c>
      <c r="C17" s="149">
        <v>0</v>
      </c>
      <c r="D17" s="149">
        <v>0</v>
      </c>
      <c r="E17" s="149">
        <v>1</v>
      </c>
      <c r="F17" s="149">
        <v>2</v>
      </c>
      <c r="G17" s="149">
        <v>1</v>
      </c>
      <c r="H17" s="149">
        <v>1</v>
      </c>
      <c r="I17" s="149">
        <v>1</v>
      </c>
      <c r="J17" s="149">
        <v>1</v>
      </c>
      <c r="K17" s="149">
        <v>3</v>
      </c>
      <c r="L17" s="149">
        <v>1</v>
      </c>
      <c r="M17" s="149">
        <v>0</v>
      </c>
      <c r="N17" s="150">
        <v>0</v>
      </c>
      <c r="O17" s="151">
        <v>1</v>
      </c>
      <c r="P17" s="151">
        <f>MIN(C17:O17)</f>
        <v>0</v>
      </c>
      <c r="Q17" s="152">
        <v>1</v>
      </c>
      <c r="R17" s="152">
        <v>0</v>
      </c>
      <c r="S17" s="24"/>
    </row>
    <row r="18" spans="1:19" s="26" customFormat="1"/>
    <row r="39" spans="1:18" ht="18.75">
      <c r="A39" s="197" t="s">
        <v>15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W24" sqref="AW24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0" t="s">
        <v>64</v>
      </c>
      <c r="BJ1" s="210"/>
      <c r="BK1" s="210"/>
      <c r="BL1" s="210"/>
      <c r="BM1" s="210"/>
      <c r="BN1" s="210"/>
      <c r="BO1" s="210"/>
    </row>
    <row r="2" spans="1:67" s="1" customFormat="1" ht="1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0" t="s">
        <v>63</v>
      </c>
      <c r="BJ2" s="210"/>
      <c r="BK2" s="210"/>
      <c r="BL2" s="210"/>
      <c r="BM2" s="210"/>
      <c r="BN2" s="210"/>
      <c r="BO2" s="210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95" t="s">
        <v>61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198" t="s">
        <v>14</v>
      </c>
      <c r="B6" s="219" t="s">
        <v>16</v>
      </c>
      <c r="C6" s="213" t="s">
        <v>62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5"/>
    </row>
    <row r="7" spans="1:67" s="12" customFormat="1" ht="14.45" customHeight="1">
      <c r="A7" s="198"/>
      <c r="B7" s="219"/>
      <c r="C7" s="211">
        <v>4</v>
      </c>
      <c r="D7" s="212"/>
      <c r="E7" s="212"/>
      <c r="F7" s="212"/>
      <c r="G7" s="218"/>
      <c r="H7" s="211">
        <v>5</v>
      </c>
      <c r="I7" s="212"/>
      <c r="J7" s="212"/>
      <c r="K7" s="212"/>
      <c r="L7" s="218"/>
      <c r="M7" s="211">
        <v>6</v>
      </c>
      <c r="N7" s="212"/>
      <c r="O7" s="212"/>
      <c r="P7" s="212"/>
      <c r="Q7" s="218"/>
      <c r="R7" s="211">
        <v>7</v>
      </c>
      <c r="S7" s="212"/>
      <c r="T7" s="212"/>
      <c r="U7" s="212"/>
      <c r="V7" s="218"/>
      <c r="W7" s="211">
        <v>8</v>
      </c>
      <c r="X7" s="212"/>
      <c r="Y7" s="212"/>
      <c r="Z7" s="212"/>
      <c r="AA7" s="218"/>
      <c r="AB7" s="212">
        <v>9</v>
      </c>
      <c r="AC7" s="212"/>
      <c r="AD7" s="212"/>
      <c r="AE7" s="212"/>
      <c r="AF7" s="218"/>
      <c r="AG7" s="211">
        <v>10</v>
      </c>
      <c r="AH7" s="212"/>
      <c r="AI7" s="212"/>
      <c r="AJ7" s="212"/>
      <c r="AK7" s="218"/>
      <c r="AL7" s="211">
        <v>11</v>
      </c>
      <c r="AM7" s="212"/>
      <c r="AN7" s="212"/>
      <c r="AO7" s="212"/>
      <c r="AP7" s="218"/>
      <c r="AQ7" s="211">
        <v>12</v>
      </c>
      <c r="AR7" s="212"/>
      <c r="AS7" s="212"/>
      <c r="AT7" s="212"/>
      <c r="AU7" s="212"/>
      <c r="AV7" s="211">
        <v>1</v>
      </c>
      <c r="AW7" s="212"/>
      <c r="AX7" s="212"/>
      <c r="AY7" s="212"/>
      <c r="AZ7" s="218"/>
      <c r="BA7" s="212">
        <v>2</v>
      </c>
      <c r="BB7" s="212"/>
      <c r="BC7" s="212"/>
      <c r="BD7" s="212"/>
      <c r="BE7" s="212"/>
      <c r="BF7" s="211">
        <v>3</v>
      </c>
      <c r="BG7" s="212"/>
      <c r="BH7" s="212"/>
      <c r="BI7" s="212"/>
      <c r="BJ7" s="218"/>
      <c r="BK7" s="216" t="s">
        <v>31</v>
      </c>
      <c r="BL7" s="217"/>
      <c r="BM7" s="217"/>
      <c r="BN7" s="217"/>
      <c r="BO7" s="217"/>
    </row>
    <row r="8" spans="1:67" s="12" customFormat="1" ht="14.45" customHeight="1">
      <c r="A8" s="198"/>
      <c r="B8" s="220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198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71">
        <v>0</v>
      </c>
      <c r="AB9" s="169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1</v>
      </c>
      <c r="AN9" s="50">
        <v>0</v>
      </c>
      <c r="AO9" s="50">
        <v>0</v>
      </c>
      <c r="AP9" s="50">
        <v>0</v>
      </c>
      <c r="AQ9" s="51">
        <v>0</v>
      </c>
      <c r="AR9" s="50">
        <v>1</v>
      </c>
      <c r="AS9" s="50">
        <v>0</v>
      </c>
      <c r="AT9" s="50">
        <v>0</v>
      </c>
      <c r="AU9" s="50">
        <v>0</v>
      </c>
      <c r="AV9" s="51">
        <v>0</v>
      </c>
      <c r="AW9" s="50">
        <v>1</v>
      </c>
      <c r="AX9" s="50">
        <v>0</v>
      </c>
      <c r="AY9" s="50">
        <v>0</v>
      </c>
      <c r="AZ9" s="50">
        <v>0</v>
      </c>
      <c r="BA9" s="51">
        <v>0</v>
      </c>
      <c r="BB9" s="50">
        <v>0</v>
      </c>
      <c r="BC9" s="50">
        <v>0</v>
      </c>
      <c r="BD9" s="50">
        <v>0</v>
      </c>
      <c r="BE9" s="50">
        <v>0</v>
      </c>
      <c r="BF9" s="51">
        <v>0</v>
      </c>
      <c r="BG9" s="50">
        <v>0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9</v>
      </c>
      <c r="BM9" s="35">
        <f>E9+J9+O9+T9+Y9+AD9+AI9+AN9+AS9+AX9+BC9+BH9</f>
        <v>2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198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71">
        <v>0</v>
      </c>
      <c r="AB10" s="169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1</v>
      </c>
      <c r="AS10" s="50">
        <v>0</v>
      </c>
      <c r="AT10" s="50">
        <v>0</v>
      </c>
      <c r="AU10" s="50">
        <v>0</v>
      </c>
      <c r="AV10" s="51">
        <v>0</v>
      </c>
      <c r="AW10" s="50">
        <v>1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6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198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71">
        <v>0</v>
      </c>
      <c r="AB11" s="169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1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1</v>
      </c>
      <c r="AS11" s="50">
        <v>0</v>
      </c>
      <c r="AT11" s="50">
        <v>0</v>
      </c>
      <c r="AU11" s="50">
        <v>0</v>
      </c>
      <c r="AV11" s="51">
        <v>0</v>
      </c>
      <c r="AW11" s="50">
        <v>1</v>
      </c>
      <c r="AX11" s="50">
        <v>0</v>
      </c>
      <c r="AY11" s="50">
        <v>0</v>
      </c>
      <c r="AZ11" s="50">
        <v>0</v>
      </c>
      <c r="BA11" s="51">
        <v>0</v>
      </c>
      <c r="BB11" s="50">
        <v>0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3</v>
      </c>
      <c r="BL11" s="38">
        <f t="shared" si="1"/>
        <v>4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198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71">
        <v>0</v>
      </c>
      <c r="AB12" s="169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1</v>
      </c>
      <c r="AR12" s="50">
        <v>1</v>
      </c>
      <c r="AS12" s="50">
        <v>1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0</v>
      </c>
      <c r="BC12" s="50">
        <v>0</v>
      </c>
      <c r="BD12" s="50">
        <v>0</v>
      </c>
      <c r="BE12" s="50">
        <v>0</v>
      </c>
      <c r="BF12" s="51">
        <v>0</v>
      </c>
      <c r="BG12" s="50">
        <v>0</v>
      </c>
      <c r="BH12" s="50">
        <v>0</v>
      </c>
      <c r="BI12" s="50">
        <v>0</v>
      </c>
      <c r="BJ12" s="50">
        <v>0</v>
      </c>
      <c r="BK12" s="37">
        <f t="shared" si="0"/>
        <v>3</v>
      </c>
      <c r="BL12" s="38">
        <f t="shared" si="1"/>
        <v>12</v>
      </c>
      <c r="BM12" s="38">
        <f t="shared" si="2"/>
        <v>1</v>
      </c>
      <c r="BN12" s="38">
        <f t="shared" si="3"/>
        <v>0</v>
      </c>
      <c r="BO12" s="38">
        <f t="shared" si="4"/>
        <v>0</v>
      </c>
    </row>
    <row r="13" spans="1:67" s="7" customFormat="1">
      <c r="A13" s="198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71">
        <v>0</v>
      </c>
      <c r="AB13" s="169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1</v>
      </c>
      <c r="AN13" s="50">
        <v>0</v>
      </c>
      <c r="AO13" s="50">
        <v>0</v>
      </c>
      <c r="AP13" s="50">
        <v>0</v>
      </c>
      <c r="AQ13" s="51">
        <v>1</v>
      </c>
      <c r="AR13" s="50">
        <v>2</v>
      </c>
      <c r="AS13" s="50">
        <v>1</v>
      </c>
      <c r="AT13" s="50">
        <v>0</v>
      </c>
      <c r="AU13" s="50">
        <v>0</v>
      </c>
      <c r="AV13" s="51">
        <v>0</v>
      </c>
      <c r="AW13" s="50">
        <v>0</v>
      </c>
      <c r="AX13" s="50">
        <v>1</v>
      </c>
      <c r="AY13" s="50">
        <v>0</v>
      </c>
      <c r="AZ13" s="50">
        <v>0</v>
      </c>
      <c r="BA13" s="51">
        <v>0</v>
      </c>
      <c r="BB13" s="50">
        <v>0</v>
      </c>
      <c r="BC13" s="50">
        <v>0</v>
      </c>
      <c r="BD13" s="50">
        <v>0</v>
      </c>
      <c r="BE13" s="50">
        <v>0</v>
      </c>
      <c r="BF13" s="51">
        <v>0</v>
      </c>
      <c r="BG13" s="50">
        <v>0</v>
      </c>
      <c r="BH13" s="50">
        <v>0</v>
      </c>
      <c r="BI13" s="50">
        <v>0</v>
      </c>
      <c r="BJ13" s="50">
        <v>0</v>
      </c>
      <c r="BK13" s="37">
        <f t="shared" si="0"/>
        <v>1</v>
      </c>
      <c r="BL13" s="38">
        <f t="shared" si="1"/>
        <v>7</v>
      </c>
      <c r="BM13" s="38">
        <f t="shared" si="2"/>
        <v>2</v>
      </c>
      <c r="BN13" s="38">
        <f t="shared" si="3"/>
        <v>0</v>
      </c>
      <c r="BO13" s="38">
        <f t="shared" si="4"/>
        <v>0</v>
      </c>
    </row>
    <row r="14" spans="1:67" s="7" customFormat="1">
      <c r="A14" s="198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71">
        <v>0</v>
      </c>
      <c r="AB14" s="169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1</v>
      </c>
      <c r="AW14" s="50">
        <v>1</v>
      </c>
      <c r="AX14" s="50">
        <v>0</v>
      </c>
      <c r="AY14" s="50">
        <v>0</v>
      </c>
      <c r="AZ14" s="50">
        <v>0</v>
      </c>
      <c r="BA14" s="51">
        <v>0</v>
      </c>
      <c r="BB14" s="50">
        <v>0</v>
      </c>
      <c r="BC14" s="50">
        <v>0</v>
      </c>
      <c r="BD14" s="50">
        <v>0</v>
      </c>
      <c r="BE14" s="50">
        <v>0</v>
      </c>
      <c r="BF14" s="51">
        <v>0</v>
      </c>
      <c r="BG14" s="50">
        <v>0</v>
      </c>
      <c r="BH14" s="50">
        <v>0</v>
      </c>
      <c r="BI14" s="50">
        <v>0</v>
      </c>
      <c r="BJ14" s="50">
        <v>0</v>
      </c>
      <c r="BK14" s="37">
        <f t="shared" si="0"/>
        <v>2</v>
      </c>
      <c r="BL14" s="38">
        <f t="shared" si="1"/>
        <v>2</v>
      </c>
      <c r="BM14" s="38">
        <f t="shared" si="2"/>
        <v>0</v>
      </c>
      <c r="BN14" s="38">
        <f t="shared" si="3"/>
        <v>0</v>
      </c>
      <c r="BO14" s="38">
        <f t="shared" si="4"/>
        <v>0</v>
      </c>
    </row>
    <row r="15" spans="1:67" s="7" customFormat="1">
      <c r="A15" s="198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70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1</v>
      </c>
      <c r="AN15" s="53">
        <v>0</v>
      </c>
      <c r="AO15" s="53">
        <v>0</v>
      </c>
      <c r="AP15" s="54">
        <v>0</v>
      </c>
      <c r="AQ15" s="52">
        <v>1</v>
      </c>
      <c r="AR15" s="53">
        <v>1</v>
      </c>
      <c r="AS15" s="53">
        <v>1</v>
      </c>
      <c r="AT15" s="53">
        <v>0</v>
      </c>
      <c r="AU15" s="54">
        <v>0</v>
      </c>
      <c r="AV15" s="52">
        <v>0</v>
      </c>
      <c r="AW15" s="53">
        <v>0</v>
      </c>
      <c r="AX15" s="53">
        <v>1</v>
      </c>
      <c r="AY15" s="53">
        <v>0</v>
      </c>
      <c r="AZ15" s="54">
        <v>0</v>
      </c>
      <c r="BA15" s="52">
        <v>0</v>
      </c>
      <c r="BB15" s="53">
        <v>0</v>
      </c>
      <c r="BC15" s="53">
        <v>0</v>
      </c>
      <c r="BD15" s="53">
        <v>0</v>
      </c>
      <c r="BE15" s="54">
        <v>0</v>
      </c>
      <c r="BF15" s="52">
        <v>0</v>
      </c>
      <c r="BG15" s="53">
        <v>0</v>
      </c>
      <c r="BH15" s="53">
        <v>0</v>
      </c>
      <c r="BI15" s="53">
        <v>0</v>
      </c>
      <c r="BJ15" s="54">
        <v>0</v>
      </c>
      <c r="BK15" s="40">
        <f t="shared" si="0"/>
        <v>2</v>
      </c>
      <c r="BL15" s="41">
        <f t="shared" si="1"/>
        <v>5</v>
      </c>
      <c r="BM15" s="41">
        <f t="shared" si="2"/>
        <v>4</v>
      </c>
      <c r="BN15" s="41">
        <f t="shared" si="3"/>
        <v>0</v>
      </c>
      <c r="BO15" s="41">
        <f t="shared" si="4"/>
        <v>0</v>
      </c>
    </row>
    <row r="16" spans="1:67">
      <c r="BK16" s="31">
        <f>SUM(BK9:BK15)</f>
        <v>13</v>
      </c>
      <c r="BL16" s="31">
        <f>SUM(BL9:BL15)</f>
        <v>45</v>
      </c>
      <c r="BM16" s="31">
        <f>SUM(BM9:BM15)</f>
        <v>9</v>
      </c>
      <c r="BN16" s="31">
        <f>SUM(BN9:BN15)</f>
        <v>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="90" zoomScaleNormal="9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F14" sqref="F14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73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>
      <c r="G3" s="55"/>
    </row>
    <row r="4" spans="1:14" ht="18.75">
      <c r="C4" s="222" t="s">
        <v>46</v>
      </c>
      <c r="D4" s="222"/>
      <c r="E4" s="222"/>
      <c r="F4" s="222"/>
      <c r="G4" s="22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v>1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1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99</v>
      </c>
    </row>
    <row r="10" spans="1:14" s="68" customFormat="1" ht="15.75">
      <c r="A10" s="235" t="s">
        <v>32</v>
      </c>
      <c r="B10" s="235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1" t="s">
        <v>43</v>
      </c>
      <c r="B13" s="72"/>
      <c r="C13" s="146"/>
      <c r="D13" s="147"/>
      <c r="E13" s="74" t="s">
        <v>60</v>
      </c>
      <c r="F13" s="91"/>
      <c r="G13" s="75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32" t="s">
        <v>33</v>
      </c>
      <c r="B14" s="233"/>
      <c r="C14" s="234"/>
      <c r="D14" s="65">
        <f>COUNTA(D13)</f>
        <v>0</v>
      </c>
      <c r="E14" s="80"/>
      <c r="F14" s="81"/>
      <c r="G14" s="82"/>
      <c r="H14" s="83"/>
    </row>
    <row r="15" spans="1:14" s="84" customFormat="1" ht="149.25" customHeight="1">
      <c r="A15" s="176" t="s">
        <v>38</v>
      </c>
      <c r="B15" s="179">
        <v>1</v>
      </c>
      <c r="C15" s="177" t="s">
        <v>81</v>
      </c>
      <c r="D15" s="178" t="s">
        <v>80</v>
      </c>
      <c r="E15" s="74"/>
      <c r="F15" s="159"/>
      <c r="G15" s="175">
        <v>45672</v>
      </c>
      <c r="H15" s="76">
        <v>45681</v>
      </c>
    </row>
    <row r="16" spans="1:14" s="84" customFormat="1" ht="21" customHeight="1">
      <c r="A16" s="232" t="s">
        <v>37</v>
      </c>
      <c r="B16" s="233"/>
      <c r="C16" s="234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32" t="s">
        <v>39</v>
      </c>
      <c r="B17" s="129"/>
      <c r="C17" s="78"/>
      <c r="D17" s="78"/>
      <c r="E17" s="74" t="s">
        <v>60</v>
      </c>
      <c r="F17" s="110"/>
      <c r="G17" s="125"/>
      <c r="H17" s="148"/>
    </row>
    <row r="18" spans="1:8" s="84" customFormat="1" ht="21" customHeight="1">
      <c r="A18" s="232" t="s">
        <v>36</v>
      </c>
      <c r="B18" s="233"/>
      <c r="C18" s="23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57" t="s">
        <v>40</v>
      </c>
      <c r="B19" s="129"/>
      <c r="C19" s="154"/>
      <c r="D19" s="154"/>
      <c r="E19" s="74" t="s">
        <v>60</v>
      </c>
      <c r="F19" s="110"/>
      <c r="G19" s="161"/>
      <c r="H19" s="148"/>
    </row>
    <row r="20" spans="1:8" s="84" customFormat="1" ht="21" customHeight="1">
      <c r="A20" s="232" t="s">
        <v>35</v>
      </c>
      <c r="B20" s="233"/>
      <c r="C20" s="234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168" t="s">
        <v>41</v>
      </c>
      <c r="B21" s="156"/>
      <c r="C21" s="155"/>
      <c r="D21" s="154"/>
      <c r="E21" s="74" t="s">
        <v>60</v>
      </c>
      <c r="F21" s="110"/>
      <c r="G21" s="153"/>
      <c r="H21" s="76"/>
    </row>
    <row r="22" spans="1:8" s="84" customFormat="1" ht="21" customHeight="1">
      <c r="A22" s="232" t="s">
        <v>34</v>
      </c>
      <c r="B22" s="233"/>
      <c r="C22" s="23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="90" zoomScaleNormal="90" workbookViewId="0">
      <pane ySplit="12" topLeftCell="A13" activePane="bottomLeft" state="frozen"/>
      <selection pane="bottomLeft" activeCell="F13" sqref="F13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4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70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47</v>
      </c>
      <c r="D4" s="222"/>
      <c r="E4" s="222"/>
      <c r="F4" s="222"/>
      <c r="G4" s="22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v>1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1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99</v>
      </c>
    </row>
    <row r="10" spans="1:14" s="68" customFormat="1" ht="15.75" customHeight="1">
      <c r="A10" s="235" t="s">
        <v>32</v>
      </c>
      <c r="B10" s="23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87" t="s">
        <v>43</v>
      </c>
      <c r="B13" s="77"/>
      <c r="C13" s="78"/>
      <c r="D13" s="78"/>
      <c r="E13" s="74" t="s">
        <v>60</v>
      </c>
      <c r="F13" s="159"/>
      <c r="G13" s="130"/>
      <c r="H13" s="76"/>
    </row>
    <row r="14" spans="1:14" s="84" customFormat="1" ht="21" customHeight="1">
      <c r="A14" s="232" t="s">
        <v>33</v>
      </c>
      <c r="B14" s="233"/>
      <c r="C14" s="234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84" t="s">
        <v>38</v>
      </c>
      <c r="B15" s="183">
        <v>1</v>
      </c>
      <c r="C15" s="168" t="s">
        <v>78</v>
      </c>
      <c r="D15" s="186" t="s">
        <v>79</v>
      </c>
      <c r="E15" s="74"/>
      <c r="F15" s="159"/>
      <c r="G15" s="181">
        <v>45702</v>
      </c>
      <c r="H15" s="76">
        <v>45681</v>
      </c>
    </row>
    <row r="16" spans="1:14" s="84" customFormat="1" ht="21" customHeight="1">
      <c r="A16" s="232" t="s">
        <v>37</v>
      </c>
      <c r="B16" s="233"/>
      <c r="C16" s="234"/>
      <c r="D16" s="65">
        <f>COUNTA(D15)</f>
        <v>1</v>
      </c>
      <c r="E16" s="80"/>
      <c r="F16" s="81"/>
      <c r="G16" s="82"/>
      <c r="H16" s="83"/>
    </row>
    <row r="17" spans="1:8" s="84" customFormat="1" ht="150" customHeight="1">
      <c r="A17" s="135" t="s">
        <v>39</v>
      </c>
      <c r="B17" s="88"/>
      <c r="C17" s="182"/>
      <c r="D17" s="154"/>
      <c r="E17" s="74" t="s">
        <v>60</v>
      </c>
      <c r="F17" s="74"/>
      <c r="G17" s="181"/>
      <c r="H17" s="180"/>
    </row>
    <row r="18" spans="1:8" s="84" customFormat="1" ht="21" customHeight="1">
      <c r="A18" s="232" t="s">
        <v>36</v>
      </c>
      <c r="B18" s="233"/>
      <c r="C18" s="234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123" t="s">
        <v>40</v>
      </c>
      <c r="B19" s="77"/>
      <c r="C19" s="158"/>
      <c r="D19" s="89"/>
      <c r="E19" s="74" t="s">
        <v>60</v>
      </c>
      <c r="F19" s="74"/>
      <c r="G19" s="85"/>
      <c r="H19" s="148"/>
    </row>
    <row r="20" spans="1:8" s="84" customFormat="1" ht="21" customHeight="1">
      <c r="A20" s="232" t="s">
        <v>35</v>
      </c>
      <c r="B20" s="233"/>
      <c r="C20" s="234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96"/>
      <c r="C21" s="78"/>
      <c r="D21" s="89"/>
      <c r="E21" s="74" t="s">
        <v>60</v>
      </c>
      <c r="F21" s="93"/>
      <c r="G21" s="85"/>
      <c r="H21" s="98"/>
    </row>
    <row r="22" spans="1:8" s="84" customFormat="1" ht="21" customHeight="1">
      <c r="A22" s="232" t="s">
        <v>34</v>
      </c>
      <c r="B22" s="233"/>
      <c r="C22" s="23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70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48</v>
      </c>
      <c r="D4" s="222"/>
      <c r="E4" s="222"/>
      <c r="F4" s="222"/>
      <c r="G4" s="222"/>
    </row>
    <row r="5" spans="1:14" ht="6" customHeight="1">
      <c r="C5" s="100"/>
      <c r="D5" s="59"/>
      <c r="E5" s="59"/>
      <c r="F5" s="59"/>
      <c r="G5" s="101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f>SUM(C11:G11)</f>
        <v>1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1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102">
        <f>G6-G7</f>
        <v>99</v>
      </c>
    </row>
    <row r="10" spans="1:14" s="68" customFormat="1" ht="15.75" customHeight="1">
      <c r="A10" s="235" t="s">
        <v>32</v>
      </c>
      <c r="B10" s="23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63" t="s">
        <v>43</v>
      </c>
      <c r="B13" s="165"/>
      <c r="C13" s="164"/>
      <c r="D13" s="164"/>
      <c r="E13" s="74" t="s">
        <v>60</v>
      </c>
      <c r="G13" s="166"/>
      <c r="H13" s="167"/>
    </row>
    <row r="14" spans="1:14" s="84" customFormat="1" ht="21" customHeight="1">
      <c r="A14" s="232" t="s">
        <v>33</v>
      </c>
      <c r="B14" s="233"/>
      <c r="C14" s="234"/>
      <c r="D14" s="65">
        <f>COUNTA(D13)</f>
        <v>0</v>
      </c>
      <c r="E14" s="80"/>
      <c r="F14" s="86"/>
      <c r="G14" s="82"/>
      <c r="H14" s="83"/>
    </row>
    <row r="15" spans="1:14" s="84" customFormat="1" ht="150" customHeight="1">
      <c r="A15" s="122" t="s">
        <v>38</v>
      </c>
      <c r="B15" s="77">
        <v>1</v>
      </c>
      <c r="C15" s="78" t="s">
        <v>77</v>
      </c>
      <c r="D15" s="186" t="s">
        <v>76</v>
      </c>
      <c r="E15" s="74"/>
      <c r="F15" s="159"/>
      <c r="G15" s="125">
        <v>45677</v>
      </c>
      <c r="H15" s="187">
        <v>45681</v>
      </c>
    </row>
    <row r="16" spans="1:14" s="84" customFormat="1" ht="21" customHeight="1">
      <c r="A16" s="232" t="s">
        <v>37</v>
      </c>
      <c r="B16" s="233"/>
      <c r="C16" s="234"/>
      <c r="D16" s="65">
        <f>COUNTA(D15:D15)</f>
        <v>1</v>
      </c>
      <c r="E16" s="80"/>
      <c r="F16" s="86"/>
      <c r="G16" s="104"/>
      <c r="H16" s="105"/>
    </row>
    <row r="17" spans="1:8" s="84" customFormat="1" ht="150" customHeight="1">
      <c r="A17" s="133" t="s">
        <v>39</v>
      </c>
      <c r="B17" s="129"/>
      <c r="C17" s="154"/>
      <c r="D17" s="186"/>
      <c r="E17" s="74" t="s">
        <v>60</v>
      </c>
      <c r="F17" s="74"/>
      <c r="G17" s="161"/>
      <c r="H17" s="187"/>
    </row>
    <row r="18" spans="1:8" s="84" customFormat="1" ht="21" customHeight="1">
      <c r="A18" s="232" t="s">
        <v>36</v>
      </c>
      <c r="B18" s="233"/>
      <c r="C18" s="234"/>
      <c r="D18" s="65">
        <f>COUNTA(D17:D17)</f>
        <v>0</v>
      </c>
      <c r="E18" s="80"/>
      <c r="F18" s="81"/>
      <c r="G18" s="104"/>
      <c r="H18" s="105"/>
    </row>
    <row r="19" spans="1:8" s="84" customFormat="1" ht="150" customHeight="1">
      <c r="A19" s="87" t="s">
        <v>40</v>
      </c>
      <c r="B19" s="75"/>
      <c r="C19" s="75"/>
      <c r="D19" s="75"/>
      <c r="E19" s="74" t="s">
        <v>60</v>
      </c>
      <c r="F19" s="75"/>
      <c r="G19" s="75"/>
      <c r="H19" s="148"/>
    </row>
    <row r="20" spans="1:8" s="84" customFormat="1" ht="21" customHeight="1">
      <c r="A20" s="232" t="s">
        <v>35</v>
      </c>
      <c r="B20" s="233"/>
      <c r="C20" s="234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77"/>
      <c r="C21" s="155"/>
      <c r="D21" s="154"/>
      <c r="E21" s="74" t="s">
        <v>60</v>
      </c>
      <c r="F21" s="75"/>
      <c r="G21" s="95"/>
      <c r="H21" s="148"/>
    </row>
    <row r="22" spans="1:8" s="84" customFormat="1" ht="21" customHeight="1">
      <c r="A22" s="232" t="s">
        <v>34</v>
      </c>
      <c r="B22" s="233"/>
      <c r="C22" s="23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="85" zoomScaleNormal="85" workbookViewId="0">
      <pane ySplit="12" topLeftCell="A13" activePane="bottomLeft" state="frozen"/>
      <selection pane="bottomLeft" activeCell="K13" sqref="K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7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72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49</v>
      </c>
      <c r="D4" s="222"/>
      <c r="E4" s="222"/>
      <c r="F4" s="222"/>
      <c r="G4" s="222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f>SUM(C11:G11)</f>
        <v>0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0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100</v>
      </c>
    </row>
    <row r="10" spans="1:14" s="68" customFormat="1" ht="15.75" customHeight="1">
      <c r="A10" s="235" t="s">
        <v>32</v>
      </c>
      <c r="B10" s="235"/>
      <c r="C10" s="108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0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62" t="s">
        <v>43</v>
      </c>
      <c r="B13" s="188"/>
      <c r="C13" s="174"/>
      <c r="D13" s="174"/>
      <c r="E13" s="74" t="s">
        <v>60</v>
      </c>
      <c r="F13" s="159"/>
      <c r="G13" s="161"/>
      <c r="H13" s="148"/>
    </row>
    <row r="14" spans="1:14" s="84" customFormat="1" ht="21" customHeight="1">
      <c r="A14" s="232" t="s">
        <v>33</v>
      </c>
      <c r="B14" s="233"/>
      <c r="C14" s="234"/>
      <c r="D14" s="65">
        <f>COUNTA(D13:D13)</f>
        <v>0</v>
      </c>
      <c r="E14" s="80"/>
      <c r="F14" s="160"/>
      <c r="G14" s="82"/>
      <c r="H14" s="83"/>
    </row>
    <row r="15" spans="1:14" s="84" customFormat="1" ht="150" customHeight="1">
      <c r="A15" s="173" t="s">
        <v>68</v>
      </c>
      <c r="B15" s="174"/>
      <c r="C15" s="174"/>
      <c r="D15" s="174"/>
      <c r="E15" s="74" t="s">
        <v>60</v>
      </c>
      <c r="F15" s="159"/>
      <c r="G15" s="161"/>
      <c r="H15" s="148"/>
    </row>
    <row r="16" spans="1:14" s="84" customFormat="1" ht="21" customHeight="1">
      <c r="A16" s="232" t="s">
        <v>37</v>
      </c>
      <c r="B16" s="233"/>
      <c r="C16" s="234"/>
      <c r="D16" s="65">
        <f>COUNTA(D15:D15)</f>
        <v>0</v>
      </c>
      <c r="E16" s="80"/>
      <c r="F16" s="160"/>
      <c r="G16" s="189"/>
      <c r="H16" s="83"/>
    </row>
    <row r="17" spans="1:8" s="84" customFormat="1" ht="150" customHeight="1">
      <c r="A17" s="135" t="s">
        <v>39</v>
      </c>
      <c r="B17" s="77"/>
      <c r="C17" s="174"/>
      <c r="D17" s="174"/>
      <c r="E17" s="74" t="s">
        <v>60</v>
      </c>
      <c r="F17" s="159"/>
      <c r="G17" s="161"/>
      <c r="H17" s="148"/>
    </row>
    <row r="18" spans="1:8" s="84" customFormat="1" ht="21" customHeight="1">
      <c r="A18" s="232" t="s">
        <v>36</v>
      </c>
      <c r="B18" s="233"/>
      <c r="C18" s="23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35" t="s">
        <v>40</v>
      </c>
      <c r="B19" s="72"/>
      <c r="C19" s="112"/>
      <c r="D19" s="73"/>
      <c r="E19" s="74" t="s">
        <v>60</v>
      </c>
      <c r="F19" s="91"/>
      <c r="G19" s="125"/>
      <c r="H19" s="76"/>
    </row>
    <row r="20" spans="1:8" s="84" customFormat="1" ht="21" customHeight="1">
      <c r="A20" s="232" t="s">
        <v>35</v>
      </c>
      <c r="B20" s="233"/>
      <c r="C20" s="23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112"/>
      <c r="D21" s="89"/>
      <c r="E21" s="74" t="s">
        <v>60</v>
      </c>
      <c r="F21" s="93"/>
      <c r="G21" s="113"/>
      <c r="H21" s="79"/>
    </row>
    <row r="22" spans="1:8" s="84" customFormat="1" ht="21" customHeight="1">
      <c r="A22" s="232" t="s">
        <v>34</v>
      </c>
      <c r="B22" s="233"/>
      <c r="C22" s="23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71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50</v>
      </c>
      <c r="D4" s="222"/>
      <c r="E4" s="222"/>
      <c r="F4" s="222"/>
      <c r="G4" s="222"/>
    </row>
    <row r="5" spans="1:14" ht="6" customHeight="1">
      <c r="C5" s="100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f>SUM(C11:G11)</f>
        <v>1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1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99</v>
      </c>
    </row>
    <row r="10" spans="1:14" s="68" customFormat="1" ht="15.75" customHeight="1">
      <c r="A10" s="235" t="s">
        <v>32</v>
      </c>
      <c r="B10" s="23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0</v>
      </c>
      <c r="D11" s="65">
        <f>D16</f>
        <v>0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14" t="s">
        <v>43</v>
      </c>
      <c r="B13" s="188"/>
      <c r="C13" s="174"/>
      <c r="D13" s="174"/>
      <c r="E13" s="74" t="s">
        <v>60</v>
      </c>
      <c r="F13" s="159"/>
      <c r="G13" s="130"/>
      <c r="H13" s="76"/>
    </row>
    <row r="14" spans="1:14" s="84" customFormat="1" ht="21" customHeight="1">
      <c r="A14" s="232" t="s">
        <v>33</v>
      </c>
      <c r="B14" s="233"/>
      <c r="C14" s="234"/>
      <c r="D14" s="65">
        <f>COUNTA(D13:D13)</f>
        <v>0</v>
      </c>
      <c r="E14" s="80"/>
      <c r="F14" s="160"/>
      <c r="G14" s="189"/>
      <c r="H14" s="83"/>
    </row>
    <row r="15" spans="1:14" s="84" customFormat="1" ht="147.75" customHeight="1">
      <c r="A15" s="190" t="s">
        <v>38</v>
      </c>
      <c r="B15" s="188"/>
      <c r="C15" s="174"/>
      <c r="D15" s="174"/>
      <c r="E15" s="74" t="s">
        <v>60</v>
      </c>
      <c r="F15" s="159"/>
      <c r="G15" s="130"/>
      <c r="H15" s="76"/>
    </row>
    <row r="16" spans="1:14" s="84" customFormat="1" ht="21" customHeight="1">
      <c r="A16" s="232" t="s">
        <v>37</v>
      </c>
      <c r="B16" s="233"/>
      <c r="C16" s="234"/>
      <c r="D16" s="65">
        <f>COUNTA(D15:D15)</f>
        <v>0</v>
      </c>
      <c r="E16" s="80"/>
      <c r="F16" s="160"/>
      <c r="G16" s="189"/>
      <c r="H16" s="83"/>
    </row>
    <row r="17" spans="1:8" s="84" customFormat="1" ht="150" customHeight="1">
      <c r="A17" s="87" t="s">
        <v>39</v>
      </c>
      <c r="B17" s="111">
        <v>1</v>
      </c>
      <c r="C17" s="194" t="s">
        <v>87</v>
      </c>
      <c r="D17" s="174" t="s">
        <v>86</v>
      </c>
      <c r="E17" s="193"/>
      <c r="F17" s="159"/>
      <c r="G17" s="130">
        <v>45678</v>
      </c>
      <c r="H17" s="76">
        <v>45681</v>
      </c>
    </row>
    <row r="18" spans="1:8" s="84" customFormat="1" ht="21" customHeight="1">
      <c r="A18" s="232" t="s">
        <v>36</v>
      </c>
      <c r="B18" s="233"/>
      <c r="C18" s="234"/>
      <c r="D18" s="65">
        <f>COUNTA(D17:D17)</f>
        <v>1</v>
      </c>
      <c r="E18" s="80"/>
      <c r="F18" s="81"/>
      <c r="G18" s="82"/>
      <c r="H18" s="83"/>
    </row>
    <row r="19" spans="1:8" s="84" customFormat="1" ht="150" customHeight="1">
      <c r="A19" s="134" t="s">
        <v>40</v>
      </c>
      <c r="B19" s="129"/>
      <c r="C19" s="172"/>
      <c r="D19" s="124"/>
      <c r="E19" s="74" t="s">
        <v>60</v>
      </c>
      <c r="F19" s="131"/>
      <c r="G19" s="95"/>
      <c r="H19" s="79"/>
    </row>
    <row r="20" spans="1:8" s="84" customFormat="1" ht="21" customHeight="1">
      <c r="A20" s="232" t="s">
        <v>35</v>
      </c>
      <c r="B20" s="233"/>
      <c r="C20" s="23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89"/>
      <c r="D21" s="89"/>
      <c r="E21" s="74" t="s">
        <v>60</v>
      </c>
      <c r="F21" s="116"/>
      <c r="G21" s="85"/>
      <c r="H21" s="76"/>
    </row>
    <row r="22" spans="1:8" s="84" customFormat="1" ht="21" customHeight="1">
      <c r="A22" s="232" t="s">
        <v>34</v>
      </c>
      <c r="B22" s="233"/>
      <c r="C22" s="23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="90" zoomScaleNormal="90" workbookViewId="0">
      <pane ySplit="12" topLeftCell="A13" activePane="bottomLeft" state="frozen"/>
      <selection pane="bottomLeft" activeCell="J17" sqref="J17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1" t="s">
        <v>71</v>
      </c>
      <c r="G1" s="221"/>
    </row>
    <row r="2" spans="1:14">
      <c r="A2" s="55" t="s">
        <v>1</v>
      </c>
      <c r="F2" s="221" t="s">
        <v>63</v>
      </c>
      <c r="G2" s="221"/>
    </row>
    <row r="3" spans="1:14" ht="6" customHeight="1"/>
    <row r="4" spans="1:14" ht="18.75">
      <c r="C4" s="222" t="s">
        <v>51</v>
      </c>
      <c r="D4" s="222"/>
      <c r="E4" s="222"/>
      <c r="F4" s="222"/>
      <c r="G4" s="22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3" t="s">
        <v>69</v>
      </c>
      <c r="B6" s="224"/>
      <c r="C6" s="224"/>
      <c r="D6" s="224"/>
      <c r="E6" s="225"/>
      <c r="F6" s="60" t="s">
        <v>7</v>
      </c>
      <c r="G6" s="61">
        <v>100</v>
      </c>
    </row>
    <row r="7" spans="1:14" ht="15.75" customHeight="1">
      <c r="A7" s="226"/>
      <c r="B7" s="227"/>
      <c r="C7" s="227"/>
      <c r="D7" s="227"/>
      <c r="E7" s="228"/>
      <c r="F7" s="62" t="s">
        <v>8</v>
      </c>
      <c r="G7" s="127">
        <f>SUM(C11:G11)</f>
        <v>2</v>
      </c>
    </row>
    <row r="8" spans="1:14" ht="15.75" customHeight="1">
      <c r="A8" s="226"/>
      <c r="B8" s="227"/>
      <c r="C8" s="227"/>
      <c r="D8" s="227"/>
      <c r="E8" s="228"/>
      <c r="F8" s="62" t="s">
        <v>2</v>
      </c>
      <c r="G8" s="128">
        <v>2</v>
      </c>
    </row>
    <row r="9" spans="1:14" ht="15.75" customHeight="1">
      <c r="A9" s="229"/>
      <c r="B9" s="230"/>
      <c r="C9" s="230"/>
      <c r="D9" s="230"/>
      <c r="E9" s="231"/>
      <c r="F9" s="63" t="s">
        <v>9</v>
      </c>
      <c r="G9" s="64">
        <f>G6-G7</f>
        <v>98</v>
      </c>
    </row>
    <row r="10" spans="1:14" s="68" customFormat="1" ht="15.75" customHeight="1">
      <c r="A10" s="235" t="s">
        <v>32</v>
      </c>
      <c r="B10" s="23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5"/>
      <c r="B11" s="235"/>
      <c r="C11" s="65">
        <f>D14</f>
        <v>1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34" t="s">
        <v>43</v>
      </c>
      <c r="B13" s="77">
        <v>1</v>
      </c>
      <c r="C13" s="78" t="s">
        <v>85</v>
      </c>
      <c r="D13" s="174" t="s">
        <v>84</v>
      </c>
      <c r="E13" s="74"/>
      <c r="F13" s="159"/>
      <c r="G13" s="181">
        <v>45313</v>
      </c>
      <c r="H13" s="167">
        <v>45681</v>
      </c>
    </row>
    <row r="14" spans="1:14" s="84" customFormat="1" ht="21" customHeight="1">
      <c r="A14" s="232" t="s">
        <v>33</v>
      </c>
      <c r="B14" s="233"/>
      <c r="C14" s="234"/>
      <c r="D14" s="65">
        <f>COUNTA(D13:D13)</f>
        <v>1</v>
      </c>
      <c r="E14" s="80"/>
      <c r="F14" s="86"/>
      <c r="G14" s="82"/>
      <c r="H14" s="83"/>
    </row>
    <row r="15" spans="1:14" s="84" customFormat="1" ht="150" customHeight="1">
      <c r="A15" s="117" t="s">
        <v>38</v>
      </c>
      <c r="B15" s="118">
        <v>1</v>
      </c>
      <c r="C15" s="92" t="s">
        <v>83</v>
      </c>
      <c r="D15" s="174" t="s">
        <v>82</v>
      </c>
      <c r="E15" s="74"/>
      <c r="F15" s="159"/>
      <c r="G15" s="95">
        <v>45313</v>
      </c>
      <c r="H15" s="79">
        <v>45681</v>
      </c>
    </row>
    <row r="16" spans="1:14" s="84" customFormat="1" ht="21" customHeight="1">
      <c r="A16" s="232" t="s">
        <v>37</v>
      </c>
      <c r="B16" s="233"/>
      <c r="C16" s="234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14" t="s">
        <v>39</v>
      </c>
      <c r="B17" s="115"/>
      <c r="C17" s="92"/>
      <c r="D17" s="92"/>
      <c r="E17" s="74" t="s">
        <v>60</v>
      </c>
      <c r="F17" s="110"/>
      <c r="G17" s="95"/>
      <c r="H17" s="79"/>
    </row>
    <row r="18" spans="1:8" s="84" customFormat="1" ht="21" customHeight="1">
      <c r="A18" s="232" t="s">
        <v>36</v>
      </c>
      <c r="B18" s="233"/>
      <c r="C18" s="234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87" t="s">
        <v>40</v>
      </c>
      <c r="B19" s="72"/>
      <c r="C19" s="73"/>
      <c r="D19" s="126"/>
      <c r="E19" s="74" t="s">
        <v>60</v>
      </c>
      <c r="F19" s="91"/>
      <c r="G19" s="95"/>
      <c r="H19" s="76"/>
    </row>
    <row r="20" spans="1:8" s="84" customFormat="1" ht="21" customHeight="1">
      <c r="A20" s="232" t="s">
        <v>35</v>
      </c>
      <c r="B20" s="233"/>
      <c r="C20" s="23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119"/>
      <c r="C21" s="92"/>
      <c r="D21" s="89"/>
      <c r="E21" s="74" t="s">
        <v>60</v>
      </c>
      <c r="F21" s="93"/>
      <c r="G21" s="85"/>
      <c r="H21" s="76"/>
    </row>
    <row r="22" spans="1:8" s="84" customFormat="1" ht="21" customHeight="1">
      <c r="A22" s="232" t="s">
        <v>34</v>
      </c>
      <c r="B22" s="233"/>
      <c r="C22" s="23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2025-02-14T04:01:33Z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